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stram\Dropbox\00 Groundfish Plan Team\November 2024\BSAI\"/>
    </mc:Choice>
  </mc:AlternateContent>
  <xr:revisionPtr revIDLastSave="0" documentId="13_ncr:1_{D09E304F-A4BD-4DA8-9E8D-8BB035ED9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SAI Gfish Harvest Specs Table " sheetId="1" r:id="rId1"/>
    <sheet name="N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1tSSPmGPPIb9fXpd4mNDUTOin6ZH17vfEQNkuCayao="/>
    </ext>
  </extLst>
</workbook>
</file>

<file path=xl/calcChain.xml><?xml version="1.0" encoding="utf-8"?>
<calcChain xmlns="http://schemas.openxmlformats.org/spreadsheetml/2006/main">
  <c r="N43" i="1" l="1"/>
  <c r="M43" i="1"/>
  <c r="L43" i="1"/>
  <c r="K43" i="1"/>
  <c r="J43" i="1"/>
  <c r="H43" i="1"/>
  <c r="G43" i="1"/>
  <c r="D43" i="1"/>
  <c r="C43" i="1"/>
  <c r="F36" i="1"/>
  <c r="F33" i="1"/>
  <c r="F29" i="1"/>
  <c r="F23" i="1"/>
  <c r="F14" i="1"/>
  <c r="F43" i="1" s="1"/>
  <c r="I6" i="1"/>
  <c r="E6" i="1"/>
  <c r="I5" i="1"/>
  <c r="I43" i="1" s="1"/>
  <c r="E5" i="1"/>
  <c r="E43" i="1" s="1"/>
</calcChain>
</file>

<file path=xl/sharedStrings.xml><?xml version="1.0" encoding="utf-8"?>
<sst xmlns="http://schemas.openxmlformats.org/spreadsheetml/2006/main" count="153" uniqueCount="52">
  <si>
    <t>Table 1. BSAI Plan Team recommended proposed  OFL, ABC  Groundfish in the Bering Sea and Aleutian Islands (metric tons) for 2025-2026</t>
  </si>
  <si>
    <t>Catch as of</t>
  </si>
  <si>
    <t>Species</t>
  </si>
  <si>
    <t>Area</t>
  </si>
  <si>
    <t>OFL</t>
  </si>
  <si>
    <t>ABC</t>
  </si>
  <si>
    <t>TAC</t>
  </si>
  <si>
    <t>Pollock</t>
  </si>
  <si>
    <t>BS</t>
  </si>
  <si>
    <t>AI</t>
  </si>
  <si>
    <t>Bogoslof</t>
  </si>
  <si>
    <t>Pacific cod</t>
  </si>
  <si>
    <t>BSAI/GOA</t>
  </si>
  <si>
    <t>n/a</t>
  </si>
  <si>
    <t>Sablefish</t>
  </si>
  <si>
    <t>Yellowfin sole</t>
  </si>
  <si>
    <t>BSAI</t>
  </si>
  <si>
    <t>Greenland turbot</t>
  </si>
  <si>
    <t>Arrowtooth flounder</t>
  </si>
  <si>
    <t>Kamchatka flounder</t>
  </si>
  <si>
    <t>Northern rock sole</t>
  </si>
  <si>
    <t>Flathead sole</t>
  </si>
  <si>
    <t>Alaska plaice</t>
  </si>
  <si>
    <t>Other flatfish</t>
  </si>
  <si>
    <t>Pacific Ocean perch</t>
  </si>
  <si>
    <t>EAI</t>
  </si>
  <si>
    <t>CAI</t>
  </si>
  <si>
    <t>WAI</t>
  </si>
  <si>
    <t>Northern rockfish</t>
  </si>
  <si>
    <t>Blackspotted/Rougheye Rockfish</t>
  </si>
  <si>
    <t>BS/EAI</t>
  </si>
  <si>
    <t>CAI/WAI</t>
  </si>
  <si>
    <t>Shortraker rockfish</t>
  </si>
  <si>
    <t>Other rockfish</t>
  </si>
  <si>
    <t>Atka mackerel</t>
  </si>
  <si>
    <t>Skates</t>
  </si>
  <si>
    <t>Sharks</t>
  </si>
  <si>
    <t>Octopuses</t>
  </si>
  <si>
    <t>Total</t>
  </si>
  <si>
    <t>Sources:  2024 OFLs, ABCs, and TACs are from harvest specifications adopted by the Council in December 2023 , 2024 catches through 11/11/2024, from AKR Catch Accounting.</t>
  </si>
  <si>
    <t>Reallocations over specified TAC</t>
  </si>
  <si>
    <t>From</t>
  </si>
  <si>
    <t>To</t>
  </si>
  <si>
    <t>Reason</t>
  </si>
  <si>
    <t>AI Pollock</t>
  </si>
  <si>
    <t>Reallocate AI to BS</t>
  </si>
  <si>
    <t>BS Pollock</t>
  </si>
  <si>
    <t>Release from non-specified reserves</t>
  </si>
  <si>
    <t>Input to facilitate Plan Team discussions of appropriate proposed OFLs and ABCs at September plan team meetings.</t>
  </si>
  <si>
    <t>Spreadsheets for the BSAI and GOA with information on 2019 and 2020 OFLs, ABCs and TACs as adopted by published in the Federal Register in February 2018 and March 2019.</t>
  </si>
  <si>
    <t>To be completed in September with actual catches through December 31, 2019 and September 8, 2020 as published by SF to web site.</t>
  </si>
  <si>
    <t>Comments: Mary Furuness, 907-586-7447, Mary.Furuness@noaa.gov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</si>
</sst>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color rgb="FF000000"/>
      <name val="Arial"/>
      <scheme val="minor"/>
    </font>
    <font>
      <b/>
      <sz val="11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rgb="FFEFEFEF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14" fontId="3" fillId="0" borderId="0" xfId="0" applyNumberFormat="1" applyFont="1"/>
    <xf numFmtId="14" fontId="1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14" fontId="4" fillId="2" borderId="9" xfId="0" applyNumberFormat="1" applyFont="1" applyFill="1" applyBorder="1" applyAlignment="1">
      <alignment horizontal="center"/>
    </xf>
    <xf numFmtId="14" fontId="4" fillId="2" borderId="10" xfId="0" applyNumberFormat="1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14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right" vertical="center"/>
    </xf>
    <xf numFmtId="3" fontId="3" fillId="2" borderId="14" xfId="0" applyNumberFormat="1" applyFont="1" applyFill="1" applyBorder="1" applyAlignment="1">
      <alignment vertical="center"/>
    </xf>
    <xf numFmtId="164" fontId="3" fillId="0" borderId="0" xfId="0" applyNumberFormat="1" applyFont="1"/>
    <xf numFmtId="3" fontId="3" fillId="4" borderId="14" xfId="0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3" fillId="2" borderId="18" xfId="0" applyFont="1" applyFill="1" applyBorder="1" applyAlignment="1">
      <alignment vertical="center"/>
    </xf>
    <xf numFmtId="3" fontId="7" fillId="2" borderId="14" xfId="0" applyNumberFormat="1" applyFont="1" applyFill="1" applyBorder="1" applyAlignment="1">
      <alignment horizontal="right"/>
    </xf>
    <xf numFmtId="3" fontId="3" fillId="0" borderId="14" xfId="0" applyNumberFormat="1" applyFont="1" applyBorder="1" applyAlignment="1">
      <alignment horizontal="right" vertical="center"/>
    </xf>
    <xf numFmtId="3" fontId="3" fillId="0" borderId="14" xfId="0" applyNumberFormat="1" applyFont="1" applyBorder="1"/>
    <xf numFmtId="43" fontId="3" fillId="0" borderId="0" xfId="0" applyNumberFormat="1" applyFont="1"/>
    <xf numFmtId="0" fontId="3" fillId="0" borderId="19" xfId="0" applyFont="1" applyBorder="1" applyAlignment="1">
      <alignment vertical="center"/>
    </xf>
    <xf numFmtId="3" fontId="3" fillId="2" borderId="14" xfId="0" applyNumberFormat="1" applyFont="1" applyFill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4" fillId="0" borderId="17" xfId="0" quotePrefix="1" applyFont="1" applyBorder="1" applyAlignment="1">
      <alignment vertical="center"/>
    </xf>
    <xf numFmtId="3" fontId="3" fillId="2" borderId="23" xfId="0" applyNumberFormat="1" applyFont="1" applyFill="1" applyBorder="1" applyAlignment="1">
      <alignment horizontal="right" vertical="center"/>
    </xf>
    <xf numFmtId="164" fontId="3" fillId="2" borderId="24" xfId="0" applyNumberFormat="1" applyFont="1" applyFill="1" applyBorder="1" applyAlignment="1">
      <alignment horizontal="right" vertical="center"/>
    </xf>
    <xf numFmtId="3" fontId="3" fillId="2" borderId="28" xfId="0" applyNumberFormat="1" applyFont="1" applyFill="1" applyBorder="1" applyAlignment="1">
      <alignment horizontal="right" vertical="center"/>
    </xf>
    <xf numFmtId="3" fontId="3" fillId="2" borderId="29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4" fillId="0" borderId="17" xfId="0" applyFont="1" applyBorder="1" applyAlignment="1">
      <alignment horizontal="left" vertical="center" wrapText="1"/>
    </xf>
    <xf numFmtId="0" fontId="5" fillId="0" borderId="12" xfId="0" applyFont="1" applyBorder="1"/>
    <xf numFmtId="0" fontId="5" fillId="0" borderId="16" xfId="0" applyFont="1" applyBorder="1"/>
    <xf numFmtId="0" fontId="4" fillId="0" borderId="17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4" fillId="0" borderId="12" xfId="0" applyFont="1" applyBorder="1" applyAlignment="1">
      <alignment horizontal="left" vertical="center"/>
    </xf>
    <xf numFmtId="3" fontId="6" fillId="5" borderId="30" xfId="0" applyNumberFormat="1" applyFont="1" applyFill="1" applyBorder="1"/>
    <xf numFmtId="3" fontId="6" fillId="3" borderId="30" xfId="0" applyNumberFormat="1" applyFont="1" applyFill="1" applyBorder="1"/>
    <xf numFmtId="3" fontId="8" fillId="6" borderId="30" xfId="0" applyNumberFormat="1" applyFont="1" applyFill="1" applyBorder="1" applyAlignment="1">
      <alignment horizontal="right" vertical="top"/>
    </xf>
    <xf numFmtId="0" fontId="3" fillId="0" borderId="30" xfId="0" applyFont="1" applyBorder="1" applyAlignment="1">
      <alignment horizontal="right"/>
    </xf>
    <xf numFmtId="3" fontId="6" fillId="0" borderId="30" xfId="0" applyNumberFormat="1" applyFont="1" applyFill="1" applyBorder="1"/>
    <xf numFmtId="0" fontId="3" fillId="0" borderId="25" xfId="0" applyFont="1" applyFill="1" applyBorder="1" applyAlignment="1">
      <alignment horizontal="left" vertical="top" wrapText="1"/>
    </xf>
    <xf numFmtId="0" fontId="5" fillId="0" borderId="26" xfId="0" applyFont="1" applyFill="1" applyBorder="1"/>
    <xf numFmtId="0" fontId="5" fillId="0" borderId="2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0"/>
  <sheetViews>
    <sheetView tabSelected="1" zoomScale="130" zoomScaleNormal="130" workbookViewId="0">
      <pane xSplit="20" ySplit="4" topLeftCell="U5" activePane="bottomRight" state="frozen"/>
      <selection pane="topRight" activeCell="U1" sqref="U1"/>
      <selection pane="bottomLeft" activeCell="A5" sqref="A5"/>
      <selection pane="bottomRight" activeCell="A52" sqref="A52:B55"/>
    </sheetView>
  </sheetViews>
  <sheetFormatPr defaultColWidth="12.6640625" defaultRowHeight="15" customHeight="1" x14ac:dyDescent="0.25"/>
  <cols>
    <col min="1" max="1" width="22.109375" customWidth="1"/>
    <col min="2" max="2" width="10.33203125" customWidth="1"/>
    <col min="3" max="3" width="11" hidden="1" customWidth="1"/>
    <col min="4" max="4" width="11.44140625" hidden="1" customWidth="1"/>
    <col min="5" max="5" width="11" hidden="1" customWidth="1"/>
    <col min="6" max="6" width="10.88671875" hidden="1" customWidth="1"/>
    <col min="7" max="9" width="10.33203125" customWidth="1"/>
    <col min="10" max="14" width="11.109375" customWidth="1"/>
    <col min="15" max="15" width="11.44140625" customWidth="1"/>
    <col min="16" max="17" width="13.44140625" customWidth="1"/>
    <col min="18" max="18" width="4.6640625" hidden="1" customWidth="1"/>
    <col min="19" max="19" width="4.88671875" hidden="1" customWidth="1"/>
    <col min="20" max="20" width="4.6640625" hidden="1" customWidth="1"/>
    <col min="21" max="21" width="13.33203125" customWidth="1"/>
    <col min="22" max="34" width="8.88671875" customWidth="1"/>
  </cols>
  <sheetData>
    <row r="1" spans="1:17" ht="12.75" customHeight="1" x14ac:dyDescent="0.3">
      <c r="A1" s="1" t="s">
        <v>0</v>
      </c>
      <c r="B1" s="2"/>
      <c r="C1" s="2"/>
      <c r="D1" s="2"/>
      <c r="P1" s="3"/>
      <c r="Q1" s="4"/>
    </row>
    <row r="2" spans="1:17" ht="12.75" customHeight="1" x14ac:dyDescent="0.25"/>
    <row r="3" spans="1:17" ht="12.75" customHeight="1" x14ac:dyDescent="0.25">
      <c r="A3" s="5"/>
      <c r="B3" s="6"/>
      <c r="C3" s="51">
        <v>2023</v>
      </c>
      <c r="D3" s="52"/>
      <c r="E3" s="53"/>
      <c r="F3" s="6" t="s">
        <v>1</v>
      </c>
      <c r="G3" s="51">
        <v>2024</v>
      </c>
      <c r="H3" s="52"/>
      <c r="I3" s="53"/>
      <c r="J3" s="6" t="s">
        <v>1</v>
      </c>
      <c r="K3" s="7">
        <v>2025</v>
      </c>
      <c r="L3" s="8"/>
      <c r="M3" s="7">
        <v>2026</v>
      </c>
      <c r="N3" s="9"/>
    </row>
    <row r="4" spans="1:17" ht="12.75" customHeight="1" thickBot="1" x14ac:dyDescent="0.3">
      <c r="A4" s="10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3">
        <v>45291</v>
      </c>
      <c r="G4" s="12" t="s">
        <v>4</v>
      </c>
      <c r="H4" s="12" t="s">
        <v>5</v>
      </c>
      <c r="I4" s="12" t="s">
        <v>6</v>
      </c>
      <c r="J4" s="13">
        <v>45607</v>
      </c>
      <c r="K4" s="14" t="s">
        <v>4</v>
      </c>
      <c r="L4" s="14" t="s">
        <v>5</v>
      </c>
      <c r="M4" s="14" t="s">
        <v>4</v>
      </c>
      <c r="N4" s="15" t="s">
        <v>5</v>
      </c>
    </row>
    <row r="5" spans="1:17" ht="12.75" customHeight="1" thickBot="1" x14ac:dyDescent="0.3">
      <c r="A5" s="54" t="s">
        <v>7</v>
      </c>
      <c r="B5" s="16" t="s">
        <v>8</v>
      </c>
      <c r="C5" s="17">
        <v>3381000</v>
      </c>
      <c r="D5" s="17">
        <v>1910000</v>
      </c>
      <c r="E5" s="17">
        <f>1300000+14500</f>
        <v>1314500</v>
      </c>
      <c r="F5" s="18">
        <v>1310591.0567521029</v>
      </c>
      <c r="G5" s="17">
        <v>3162000</v>
      </c>
      <c r="H5" s="17">
        <v>2313000</v>
      </c>
      <c r="I5" s="17">
        <f>1300000+13580</f>
        <v>1313580</v>
      </c>
      <c r="J5" s="18">
        <v>1298531</v>
      </c>
      <c r="K5" s="18">
        <v>2957000</v>
      </c>
      <c r="L5" s="18">
        <v>2417000</v>
      </c>
      <c r="M5" s="18">
        <v>2496000</v>
      </c>
      <c r="N5" s="18">
        <v>2036000</v>
      </c>
    </row>
    <row r="6" spans="1:17" ht="12.75" customHeight="1" thickBot="1" x14ac:dyDescent="0.3">
      <c r="A6" s="48"/>
      <c r="B6" s="19" t="s">
        <v>9</v>
      </c>
      <c r="C6" s="20">
        <v>52383</v>
      </c>
      <c r="D6" s="20">
        <v>43413</v>
      </c>
      <c r="E6" s="20">
        <f>19000-14500</f>
        <v>4500</v>
      </c>
      <c r="F6" s="21">
        <v>3743.8196297008999</v>
      </c>
      <c r="G6" s="20">
        <v>51516</v>
      </c>
      <c r="H6" s="20">
        <v>42654</v>
      </c>
      <c r="I6" s="20">
        <f>19000-13580</f>
        <v>5420</v>
      </c>
      <c r="J6" s="55">
        <v>4878</v>
      </c>
      <c r="K6" s="21">
        <v>55728</v>
      </c>
      <c r="L6" s="21">
        <v>46051</v>
      </c>
      <c r="M6" s="21">
        <v>56231</v>
      </c>
      <c r="N6" s="21">
        <v>46437</v>
      </c>
      <c r="O6" s="22"/>
    </row>
    <row r="7" spans="1:17" ht="12.75" customHeight="1" thickBot="1" x14ac:dyDescent="0.3">
      <c r="A7" s="49"/>
      <c r="B7" s="16" t="s">
        <v>10</v>
      </c>
      <c r="C7" s="17">
        <v>115146</v>
      </c>
      <c r="D7" s="17">
        <v>86360</v>
      </c>
      <c r="E7" s="17">
        <v>300</v>
      </c>
      <c r="F7" s="18">
        <v>124.5611589273</v>
      </c>
      <c r="G7" s="17">
        <v>115146</v>
      </c>
      <c r="H7" s="17">
        <v>86360</v>
      </c>
      <c r="I7" s="17">
        <v>250</v>
      </c>
      <c r="J7" s="18">
        <v>22.756975498399999</v>
      </c>
      <c r="K7" s="23">
        <v>77354</v>
      </c>
      <c r="L7" s="23">
        <v>58015</v>
      </c>
      <c r="M7" s="23">
        <v>77354</v>
      </c>
      <c r="N7" s="23">
        <v>58015</v>
      </c>
    </row>
    <row r="8" spans="1:17" ht="12.75" customHeight="1" thickBot="1" x14ac:dyDescent="0.3">
      <c r="A8" s="50" t="s">
        <v>11</v>
      </c>
      <c r="B8" s="25" t="s">
        <v>8</v>
      </c>
      <c r="C8" s="20">
        <v>172495</v>
      </c>
      <c r="D8" s="20">
        <v>144834</v>
      </c>
      <c r="E8" s="20">
        <v>127409</v>
      </c>
      <c r="F8" s="26">
        <v>126457.536552736</v>
      </c>
      <c r="G8" s="20">
        <v>200995</v>
      </c>
      <c r="H8" s="20">
        <v>167952</v>
      </c>
      <c r="I8" s="20">
        <v>147753</v>
      </c>
      <c r="J8" s="55">
        <v>116791</v>
      </c>
      <c r="K8" s="26">
        <v>183509</v>
      </c>
      <c r="L8" s="26">
        <v>153617</v>
      </c>
      <c r="M8" s="26">
        <v>169243</v>
      </c>
      <c r="N8" s="26">
        <v>141520</v>
      </c>
      <c r="O8" s="22"/>
    </row>
    <row r="9" spans="1:17" ht="12.75" customHeight="1" thickBot="1" x14ac:dyDescent="0.3">
      <c r="A9" s="48"/>
      <c r="B9" s="16" t="s">
        <v>9</v>
      </c>
      <c r="C9" s="17">
        <v>18416</v>
      </c>
      <c r="D9" s="17">
        <v>13812</v>
      </c>
      <c r="E9" s="17">
        <v>8425</v>
      </c>
      <c r="F9" s="27">
        <v>3397.9731963090999</v>
      </c>
      <c r="G9" s="17">
        <v>18416</v>
      </c>
      <c r="H9" s="17">
        <v>12431</v>
      </c>
      <c r="I9" s="17">
        <v>8080</v>
      </c>
      <c r="J9" s="59">
        <v>3827</v>
      </c>
      <c r="K9" s="28">
        <v>16782</v>
      </c>
      <c r="L9" s="28">
        <v>13376</v>
      </c>
      <c r="M9" s="28">
        <v>16273</v>
      </c>
      <c r="N9" s="28">
        <v>12973</v>
      </c>
      <c r="O9" s="29"/>
    </row>
    <row r="10" spans="1:17" ht="12.75" customHeight="1" thickBot="1" x14ac:dyDescent="0.3">
      <c r="A10" s="24"/>
      <c r="B10" s="30" t="s">
        <v>12</v>
      </c>
      <c r="C10" s="17">
        <v>47390</v>
      </c>
      <c r="D10" s="17">
        <v>40502</v>
      </c>
      <c r="E10" s="17" t="s">
        <v>13</v>
      </c>
      <c r="F10" s="27"/>
      <c r="G10" s="17">
        <v>55084</v>
      </c>
      <c r="H10" s="17">
        <v>47146</v>
      </c>
      <c r="I10" s="17" t="s">
        <v>13</v>
      </c>
      <c r="J10" s="27"/>
      <c r="K10" s="27">
        <v>58532</v>
      </c>
      <c r="L10" s="27">
        <v>50111</v>
      </c>
      <c r="M10" s="27">
        <v>57797</v>
      </c>
      <c r="N10" s="27">
        <v>49482</v>
      </c>
    </row>
    <row r="11" spans="1:17" ht="12.75" customHeight="1" thickBot="1" x14ac:dyDescent="0.3">
      <c r="A11" s="54" t="s">
        <v>14</v>
      </c>
      <c r="B11" s="19" t="s">
        <v>8</v>
      </c>
      <c r="C11" s="20" t="s">
        <v>13</v>
      </c>
      <c r="D11" s="20">
        <v>8417</v>
      </c>
      <c r="E11" s="20">
        <v>7996</v>
      </c>
      <c r="F11" s="21">
        <v>5418.0086688686997</v>
      </c>
      <c r="G11" s="20" t="s">
        <v>13</v>
      </c>
      <c r="H11" s="20">
        <v>11450</v>
      </c>
      <c r="I11" s="20">
        <v>7996</v>
      </c>
      <c r="J11" s="55">
        <v>5326</v>
      </c>
      <c r="K11" s="31" t="s">
        <v>13</v>
      </c>
      <c r="L11" s="21">
        <v>13898</v>
      </c>
      <c r="M11" s="31" t="s">
        <v>13</v>
      </c>
      <c r="N11" s="21">
        <v>13723</v>
      </c>
      <c r="O11" s="22"/>
    </row>
    <row r="12" spans="1:17" ht="12.75" customHeight="1" thickBot="1" x14ac:dyDescent="0.3">
      <c r="A12" s="49"/>
      <c r="B12" s="16" t="s">
        <v>9</v>
      </c>
      <c r="C12" s="17" t="s">
        <v>13</v>
      </c>
      <c r="D12" s="17">
        <v>8884</v>
      </c>
      <c r="E12" s="17">
        <v>8440</v>
      </c>
      <c r="F12" s="18">
        <v>2463.0482380665003</v>
      </c>
      <c r="G12" s="17" t="s">
        <v>13</v>
      </c>
      <c r="H12" s="17">
        <v>13100</v>
      </c>
      <c r="I12" s="17">
        <v>8440</v>
      </c>
      <c r="J12" s="59">
        <v>1152</v>
      </c>
      <c r="K12" s="27" t="s">
        <v>13</v>
      </c>
      <c r="L12" s="18">
        <v>12175</v>
      </c>
      <c r="M12" s="27" t="s">
        <v>13</v>
      </c>
      <c r="N12" s="18">
        <v>12022</v>
      </c>
    </row>
    <row r="13" spans="1:17" ht="15" customHeight="1" thickBot="1" x14ac:dyDescent="0.3">
      <c r="A13" s="32" t="s">
        <v>15</v>
      </c>
      <c r="B13" s="25" t="s">
        <v>16</v>
      </c>
      <c r="C13" s="20">
        <v>404882</v>
      </c>
      <c r="D13" s="20">
        <v>378499</v>
      </c>
      <c r="E13" s="20">
        <v>230000</v>
      </c>
      <c r="F13" s="21">
        <v>112889.40052941621</v>
      </c>
      <c r="G13" s="20">
        <v>305298</v>
      </c>
      <c r="H13" s="20">
        <v>265913</v>
      </c>
      <c r="I13" s="20">
        <v>195000</v>
      </c>
      <c r="J13" s="57">
        <v>81307</v>
      </c>
      <c r="K13" s="21">
        <v>299247</v>
      </c>
      <c r="L13" s="21">
        <v>262557</v>
      </c>
      <c r="M13" s="21">
        <v>305039</v>
      </c>
      <c r="N13" s="21">
        <v>267639</v>
      </c>
    </row>
    <row r="14" spans="1:17" ht="12.75" customHeight="1" thickBot="1" x14ac:dyDescent="0.3">
      <c r="A14" s="50" t="s">
        <v>17</v>
      </c>
      <c r="B14" s="33" t="s">
        <v>16</v>
      </c>
      <c r="C14" s="17">
        <v>4645</v>
      </c>
      <c r="D14" s="17">
        <v>3960</v>
      </c>
      <c r="E14" s="17">
        <v>3960</v>
      </c>
      <c r="F14" s="27">
        <f>SUM(F15:F16)</f>
        <v>1276.0679335186001</v>
      </c>
      <c r="G14" s="17">
        <v>3705</v>
      </c>
      <c r="H14" s="17">
        <v>3188</v>
      </c>
      <c r="I14" s="17">
        <v>3188</v>
      </c>
      <c r="J14" s="27">
        <v>769</v>
      </c>
      <c r="K14" s="27">
        <v>2598</v>
      </c>
      <c r="L14" s="27">
        <v>2013</v>
      </c>
      <c r="M14" s="27">
        <v>2059</v>
      </c>
      <c r="N14" s="27">
        <v>1594</v>
      </c>
      <c r="O14" s="22"/>
    </row>
    <row r="15" spans="1:17" ht="12.75" customHeight="1" thickBot="1" x14ac:dyDescent="0.3">
      <c r="A15" s="48"/>
      <c r="B15" s="19" t="s">
        <v>8</v>
      </c>
      <c r="C15" s="20" t="s">
        <v>13</v>
      </c>
      <c r="D15" s="20">
        <v>3338</v>
      </c>
      <c r="E15" s="20">
        <v>3338</v>
      </c>
      <c r="F15" s="21">
        <v>795.41261471500002</v>
      </c>
      <c r="G15" s="20" t="s">
        <v>13</v>
      </c>
      <c r="H15" s="20">
        <v>2687</v>
      </c>
      <c r="I15" s="20">
        <v>2687</v>
      </c>
      <c r="J15" s="55">
        <v>464</v>
      </c>
      <c r="K15" s="31" t="s">
        <v>13</v>
      </c>
      <c r="L15" s="21">
        <v>1697</v>
      </c>
      <c r="M15" s="31" t="s">
        <v>13</v>
      </c>
      <c r="N15" s="21">
        <v>1344</v>
      </c>
      <c r="O15" s="22"/>
    </row>
    <row r="16" spans="1:17" ht="14.25" customHeight="1" thickBot="1" x14ac:dyDescent="0.3">
      <c r="A16" s="49"/>
      <c r="B16" s="16" t="s">
        <v>9</v>
      </c>
      <c r="C16" s="17" t="s">
        <v>13</v>
      </c>
      <c r="D16" s="17">
        <v>622</v>
      </c>
      <c r="E16" s="17">
        <v>622</v>
      </c>
      <c r="F16" s="18">
        <v>480.65531880359998</v>
      </c>
      <c r="G16" s="17" t="s">
        <v>13</v>
      </c>
      <c r="H16" s="17">
        <v>501</v>
      </c>
      <c r="I16" s="17">
        <v>501</v>
      </c>
      <c r="J16" s="59">
        <v>305</v>
      </c>
      <c r="K16" s="27" t="s">
        <v>13</v>
      </c>
      <c r="L16" s="18">
        <v>316</v>
      </c>
      <c r="M16" s="27" t="s">
        <v>13</v>
      </c>
      <c r="N16" s="18">
        <v>250</v>
      </c>
    </row>
    <row r="17" spans="1:15" ht="15" customHeight="1" thickBot="1" x14ac:dyDescent="0.3">
      <c r="A17" s="32" t="s">
        <v>18</v>
      </c>
      <c r="B17" s="25" t="s">
        <v>16</v>
      </c>
      <c r="C17" s="20">
        <v>98787</v>
      </c>
      <c r="D17" s="20">
        <v>83852</v>
      </c>
      <c r="E17" s="20">
        <v>15000</v>
      </c>
      <c r="F17" s="21">
        <v>7275.7469802466994</v>
      </c>
      <c r="G17" s="20">
        <v>103280</v>
      </c>
      <c r="H17" s="20">
        <v>87690</v>
      </c>
      <c r="I17" s="20">
        <v>14000</v>
      </c>
      <c r="J17" s="55">
        <v>9915</v>
      </c>
      <c r="K17" s="21">
        <v>104428</v>
      </c>
      <c r="L17" s="21">
        <v>88683</v>
      </c>
      <c r="M17" s="21">
        <v>102472</v>
      </c>
      <c r="N17" s="21">
        <v>87035</v>
      </c>
    </row>
    <row r="18" spans="1:15" ht="15" customHeight="1" thickBot="1" x14ac:dyDescent="0.3">
      <c r="A18" s="34" t="s">
        <v>19</v>
      </c>
      <c r="B18" s="33" t="s">
        <v>16</v>
      </c>
      <c r="C18" s="17">
        <v>8946</v>
      </c>
      <c r="D18" s="17">
        <v>7579</v>
      </c>
      <c r="E18" s="17">
        <v>7579</v>
      </c>
      <c r="F18" s="18">
        <v>6949.4493970592002</v>
      </c>
      <c r="G18" s="17">
        <v>8850</v>
      </c>
      <c r="H18" s="17">
        <v>7498</v>
      </c>
      <c r="I18" s="17">
        <v>7498</v>
      </c>
      <c r="J18" s="59">
        <v>4913</v>
      </c>
      <c r="K18" s="18">
        <v>8019</v>
      </c>
      <c r="L18" s="18">
        <v>6800</v>
      </c>
      <c r="M18" s="18">
        <v>7790</v>
      </c>
      <c r="N18" s="18">
        <v>6606</v>
      </c>
    </row>
    <row r="19" spans="1:15" ht="15" customHeight="1" thickBot="1" x14ac:dyDescent="0.3">
      <c r="A19" s="34" t="s">
        <v>20</v>
      </c>
      <c r="B19" s="35" t="s">
        <v>16</v>
      </c>
      <c r="C19" s="20">
        <v>166034</v>
      </c>
      <c r="D19" s="20">
        <v>121719</v>
      </c>
      <c r="E19" s="20">
        <v>66000</v>
      </c>
      <c r="F19" s="21">
        <v>27212.030805553397</v>
      </c>
      <c r="G19" s="20">
        <v>197828</v>
      </c>
      <c r="H19" s="20">
        <v>122091</v>
      </c>
      <c r="I19" s="20">
        <v>66000</v>
      </c>
      <c r="J19" s="55">
        <v>29137</v>
      </c>
      <c r="K19" s="21">
        <v>165444</v>
      </c>
      <c r="L19" s="21">
        <v>157487</v>
      </c>
      <c r="M19" s="21">
        <v>166220</v>
      </c>
      <c r="N19" s="21">
        <v>158225</v>
      </c>
    </row>
    <row r="20" spans="1:15" ht="15" customHeight="1" thickBot="1" x14ac:dyDescent="0.3">
      <c r="A20" s="34" t="s">
        <v>21</v>
      </c>
      <c r="B20" s="33" t="s">
        <v>16</v>
      </c>
      <c r="C20" s="17">
        <v>79256</v>
      </c>
      <c r="D20" s="17">
        <v>65344</v>
      </c>
      <c r="E20" s="17">
        <v>35500</v>
      </c>
      <c r="F20" s="18">
        <v>8990.9074370513008</v>
      </c>
      <c r="G20" s="17">
        <v>81605</v>
      </c>
      <c r="H20" s="17">
        <v>67289</v>
      </c>
      <c r="I20" s="17">
        <v>35500</v>
      </c>
      <c r="J20" s="59">
        <v>12017</v>
      </c>
      <c r="K20" s="18">
        <v>101621</v>
      </c>
      <c r="L20" s="18">
        <v>83807</v>
      </c>
      <c r="M20" s="18">
        <v>106283</v>
      </c>
      <c r="N20" s="18">
        <v>87700</v>
      </c>
    </row>
    <row r="21" spans="1:15" ht="15" customHeight="1" thickBot="1" x14ac:dyDescent="0.3">
      <c r="A21" s="34" t="s">
        <v>22</v>
      </c>
      <c r="B21" s="35" t="s">
        <v>16</v>
      </c>
      <c r="C21" s="20">
        <v>40823</v>
      </c>
      <c r="D21" s="20">
        <v>33946</v>
      </c>
      <c r="E21" s="20">
        <v>17500</v>
      </c>
      <c r="F21" s="21">
        <v>15252.277988465599</v>
      </c>
      <c r="G21" s="20">
        <v>42695</v>
      </c>
      <c r="H21" s="20">
        <v>35494</v>
      </c>
      <c r="I21" s="20">
        <v>21752</v>
      </c>
      <c r="J21" s="55">
        <v>10091</v>
      </c>
      <c r="K21" s="21">
        <v>34576</v>
      </c>
      <c r="L21" s="21">
        <v>28745</v>
      </c>
      <c r="M21" s="21">
        <v>33965</v>
      </c>
      <c r="N21" s="21">
        <v>28230</v>
      </c>
    </row>
    <row r="22" spans="1:15" ht="15" customHeight="1" thickBot="1" x14ac:dyDescent="0.3">
      <c r="A22" s="34" t="s">
        <v>23</v>
      </c>
      <c r="B22" s="33" t="s">
        <v>16</v>
      </c>
      <c r="C22" s="17">
        <v>22919</v>
      </c>
      <c r="D22" s="17">
        <v>17189</v>
      </c>
      <c r="E22" s="17">
        <v>4500</v>
      </c>
      <c r="F22" s="18">
        <v>3020.3539749460001</v>
      </c>
      <c r="G22" s="17">
        <v>22919</v>
      </c>
      <c r="H22" s="17">
        <v>17189</v>
      </c>
      <c r="I22" s="17">
        <v>4500</v>
      </c>
      <c r="J22" s="56">
        <v>3071</v>
      </c>
      <c r="K22" s="18">
        <v>26083</v>
      </c>
      <c r="L22" s="18">
        <v>19562</v>
      </c>
      <c r="M22" s="18">
        <v>26083</v>
      </c>
      <c r="N22" s="18">
        <v>19562</v>
      </c>
    </row>
    <row r="23" spans="1:15" ht="12.75" customHeight="1" thickBot="1" x14ac:dyDescent="0.3">
      <c r="A23" s="50" t="s">
        <v>24</v>
      </c>
      <c r="B23" s="35" t="s">
        <v>16</v>
      </c>
      <c r="C23" s="20">
        <v>50133</v>
      </c>
      <c r="D23" s="20">
        <v>42038</v>
      </c>
      <c r="E23" s="20">
        <v>37703</v>
      </c>
      <c r="F23" s="31">
        <f>SUM(F24:F27)</f>
        <v>35951.499504425301</v>
      </c>
      <c r="G23" s="20">
        <v>49010</v>
      </c>
      <c r="H23" s="20">
        <v>41096</v>
      </c>
      <c r="I23" s="20">
        <v>37626</v>
      </c>
      <c r="J23" s="55">
        <v>34894</v>
      </c>
      <c r="K23" s="31">
        <v>44594</v>
      </c>
      <c r="L23" s="31">
        <v>37375</v>
      </c>
      <c r="M23" s="31">
        <v>43084</v>
      </c>
      <c r="N23" s="31">
        <v>36578</v>
      </c>
      <c r="O23" s="22"/>
    </row>
    <row r="24" spans="1:15" ht="12.75" customHeight="1" thickBot="1" x14ac:dyDescent="0.3">
      <c r="A24" s="48"/>
      <c r="B24" s="16" t="s">
        <v>8</v>
      </c>
      <c r="C24" s="17" t="s">
        <v>13</v>
      </c>
      <c r="D24" s="17">
        <v>11903</v>
      </c>
      <c r="E24" s="17">
        <v>11903</v>
      </c>
      <c r="F24" s="18">
        <v>10892.431760375701</v>
      </c>
      <c r="G24" s="17" t="s">
        <v>13</v>
      </c>
      <c r="H24" s="17">
        <v>11636</v>
      </c>
      <c r="I24" s="17">
        <v>11636</v>
      </c>
      <c r="J24" s="59">
        <v>9742</v>
      </c>
      <c r="K24" s="17" t="s">
        <v>13</v>
      </c>
      <c r="L24" s="18">
        <v>10121</v>
      </c>
      <c r="M24" s="17" t="s">
        <v>13</v>
      </c>
      <c r="N24" s="18">
        <v>9905</v>
      </c>
    </row>
    <row r="25" spans="1:15" ht="12.75" customHeight="1" thickBot="1" x14ac:dyDescent="0.3">
      <c r="A25" s="48"/>
      <c r="B25" s="19" t="s">
        <v>25</v>
      </c>
      <c r="C25" s="20" t="s">
        <v>13</v>
      </c>
      <c r="D25" s="20">
        <v>8152</v>
      </c>
      <c r="E25" s="20">
        <v>8152</v>
      </c>
      <c r="F25" s="21">
        <v>7790.8695757029</v>
      </c>
      <c r="G25" s="20" t="s">
        <v>13</v>
      </c>
      <c r="H25" s="20">
        <v>7969</v>
      </c>
      <c r="I25" s="20">
        <v>7969</v>
      </c>
      <c r="J25" s="55">
        <v>7594</v>
      </c>
      <c r="K25" s="20" t="s">
        <v>13</v>
      </c>
      <c r="L25" s="21">
        <v>6278</v>
      </c>
      <c r="M25" s="20" t="s">
        <v>13</v>
      </c>
      <c r="N25" s="21">
        <v>6144</v>
      </c>
    </row>
    <row r="26" spans="1:15" ht="12.75" customHeight="1" thickBot="1" x14ac:dyDescent="0.3">
      <c r="A26" s="48"/>
      <c r="B26" s="16" t="s">
        <v>26</v>
      </c>
      <c r="C26" s="17" t="s">
        <v>13</v>
      </c>
      <c r="D26" s="17">
        <v>5648</v>
      </c>
      <c r="E26" s="17">
        <v>5648</v>
      </c>
      <c r="F26" s="18">
        <v>5460.7502113213004</v>
      </c>
      <c r="G26" s="17" t="s">
        <v>13</v>
      </c>
      <c r="H26" s="17">
        <v>5521</v>
      </c>
      <c r="I26" s="17">
        <v>5521</v>
      </c>
      <c r="J26" s="59">
        <v>5250</v>
      </c>
      <c r="K26" s="17" t="s">
        <v>13</v>
      </c>
      <c r="L26" s="18">
        <v>5559</v>
      </c>
      <c r="M26" s="17" t="s">
        <v>13</v>
      </c>
      <c r="N26" s="18">
        <v>5441</v>
      </c>
    </row>
    <row r="27" spans="1:15" ht="12.75" customHeight="1" thickBot="1" x14ac:dyDescent="0.3">
      <c r="A27" s="49"/>
      <c r="B27" s="19" t="s">
        <v>27</v>
      </c>
      <c r="C27" s="20" t="s">
        <v>13</v>
      </c>
      <c r="D27" s="20">
        <v>16335</v>
      </c>
      <c r="E27" s="20">
        <v>12000</v>
      </c>
      <c r="F27" s="21">
        <v>11807.447957025401</v>
      </c>
      <c r="G27" s="20" t="s">
        <v>13</v>
      </c>
      <c r="H27" s="20">
        <v>15970</v>
      </c>
      <c r="I27" s="20">
        <v>12500</v>
      </c>
      <c r="J27" s="55">
        <v>12308</v>
      </c>
      <c r="K27" s="20" t="s">
        <v>13</v>
      </c>
      <c r="L27" s="21">
        <v>15417</v>
      </c>
      <c r="M27" s="20" t="s">
        <v>13</v>
      </c>
      <c r="N27" s="21">
        <v>16058</v>
      </c>
    </row>
    <row r="28" spans="1:15" ht="15" customHeight="1" thickBot="1" x14ac:dyDescent="0.3">
      <c r="A28" s="32" t="s">
        <v>28</v>
      </c>
      <c r="B28" s="30" t="s">
        <v>16</v>
      </c>
      <c r="C28" s="17">
        <v>22776</v>
      </c>
      <c r="D28" s="17">
        <v>18687</v>
      </c>
      <c r="E28" s="17">
        <v>11000</v>
      </c>
      <c r="F28" s="18">
        <v>10433.1398515864</v>
      </c>
      <c r="G28" s="17">
        <v>23556</v>
      </c>
      <c r="H28" s="17">
        <v>19274</v>
      </c>
      <c r="I28" s="17">
        <v>16752</v>
      </c>
      <c r="J28" s="59">
        <v>8775</v>
      </c>
      <c r="K28" s="18">
        <v>22848</v>
      </c>
      <c r="L28" s="18">
        <v>18694</v>
      </c>
      <c r="M28" s="18">
        <v>22284</v>
      </c>
      <c r="N28" s="18">
        <v>18232</v>
      </c>
    </row>
    <row r="29" spans="1:15" ht="12.75" customHeight="1" thickBot="1" x14ac:dyDescent="0.3">
      <c r="A29" s="47" t="s">
        <v>29</v>
      </c>
      <c r="B29" s="35" t="s">
        <v>16</v>
      </c>
      <c r="C29" s="20">
        <v>703</v>
      </c>
      <c r="D29" s="20">
        <v>525</v>
      </c>
      <c r="E29" s="20">
        <v>525</v>
      </c>
      <c r="F29" s="31">
        <f>SUM(F30:F31)</f>
        <v>607.12007005500004</v>
      </c>
      <c r="G29" s="20">
        <v>761</v>
      </c>
      <c r="H29" s="20">
        <v>569</v>
      </c>
      <c r="I29" s="20">
        <v>569</v>
      </c>
      <c r="J29" s="55">
        <v>616</v>
      </c>
      <c r="K29" s="31">
        <v>838</v>
      </c>
      <c r="L29" s="31">
        <v>706</v>
      </c>
      <c r="M29" s="31">
        <v>902</v>
      </c>
      <c r="N29" s="31">
        <v>766</v>
      </c>
      <c r="O29" s="22"/>
    </row>
    <row r="30" spans="1:15" ht="12.75" customHeight="1" thickBot="1" x14ac:dyDescent="0.3">
      <c r="A30" s="48"/>
      <c r="B30" s="16" t="s">
        <v>30</v>
      </c>
      <c r="C30" s="17" t="s">
        <v>13</v>
      </c>
      <c r="D30" s="17">
        <v>359</v>
      </c>
      <c r="E30" s="17">
        <v>359</v>
      </c>
      <c r="F30" s="18">
        <v>291.18330926239997</v>
      </c>
      <c r="G30" s="17" t="s">
        <v>13</v>
      </c>
      <c r="H30" s="17">
        <v>388</v>
      </c>
      <c r="I30" s="17">
        <v>388</v>
      </c>
      <c r="J30" s="59">
        <v>177</v>
      </c>
      <c r="K30" s="17" t="s">
        <v>13</v>
      </c>
      <c r="L30" s="18">
        <v>408</v>
      </c>
      <c r="M30" s="17" t="s">
        <v>13</v>
      </c>
      <c r="N30" s="18">
        <v>441</v>
      </c>
    </row>
    <row r="31" spans="1:15" ht="12.75" customHeight="1" thickBot="1" x14ac:dyDescent="0.3">
      <c r="A31" s="49"/>
      <c r="B31" s="19" t="s">
        <v>31</v>
      </c>
      <c r="C31" s="20" t="s">
        <v>13</v>
      </c>
      <c r="D31" s="20">
        <v>166</v>
      </c>
      <c r="E31" s="20">
        <v>166</v>
      </c>
      <c r="F31" s="21">
        <v>315.93676079260001</v>
      </c>
      <c r="G31" s="20" t="s">
        <v>13</v>
      </c>
      <c r="H31" s="20">
        <v>181</v>
      </c>
      <c r="I31" s="20">
        <v>181</v>
      </c>
      <c r="J31" s="55">
        <v>439</v>
      </c>
      <c r="K31" s="20" t="s">
        <v>13</v>
      </c>
      <c r="L31" s="21">
        <v>298</v>
      </c>
      <c r="M31" s="20" t="s">
        <v>13</v>
      </c>
      <c r="N31" s="21">
        <v>325</v>
      </c>
      <c r="O31" s="22"/>
    </row>
    <row r="32" spans="1:15" ht="15" customHeight="1" thickBot="1" x14ac:dyDescent="0.3">
      <c r="A32" s="32" t="s">
        <v>32</v>
      </c>
      <c r="B32" s="30" t="s">
        <v>16</v>
      </c>
      <c r="C32" s="17">
        <v>706</v>
      </c>
      <c r="D32" s="17">
        <v>530</v>
      </c>
      <c r="E32" s="17">
        <v>530</v>
      </c>
      <c r="F32" s="18">
        <v>242.9439762202</v>
      </c>
      <c r="G32" s="17">
        <v>706</v>
      </c>
      <c r="H32" s="17">
        <v>530</v>
      </c>
      <c r="I32" s="17">
        <v>530</v>
      </c>
      <c r="J32" s="59">
        <v>149</v>
      </c>
      <c r="K32" s="18">
        <v>631</v>
      </c>
      <c r="L32" s="18">
        <v>473</v>
      </c>
      <c r="M32" s="18">
        <v>631</v>
      </c>
      <c r="N32" s="18">
        <v>473</v>
      </c>
    </row>
    <row r="33" spans="1:20" ht="12.75" customHeight="1" thickBot="1" x14ac:dyDescent="0.3">
      <c r="A33" s="50" t="s">
        <v>33</v>
      </c>
      <c r="B33" s="35" t="s">
        <v>16</v>
      </c>
      <c r="C33" s="20">
        <v>1680</v>
      </c>
      <c r="D33" s="20">
        <v>1260</v>
      </c>
      <c r="E33" s="20">
        <v>1260</v>
      </c>
      <c r="F33" s="31">
        <f>SUM(F34:F35)</f>
        <v>1219.8975562639998</v>
      </c>
      <c r="G33" s="20">
        <v>1680</v>
      </c>
      <c r="H33" s="20">
        <v>1260</v>
      </c>
      <c r="I33" s="20">
        <v>1260</v>
      </c>
      <c r="J33" s="55">
        <v>1337</v>
      </c>
      <c r="K33" s="31">
        <v>1406</v>
      </c>
      <c r="L33" s="31">
        <v>1054</v>
      </c>
      <c r="M33" s="31">
        <v>1406</v>
      </c>
      <c r="N33" s="31">
        <v>1054</v>
      </c>
    </row>
    <row r="34" spans="1:20" ht="12.75" customHeight="1" thickBot="1" x14ac:dyDescent="0.3">
      <c r="A34" s="48"/>
      <c r="B34" s="16" t="s">
        <v>8</v>
      </c>
      <c r="C34" s="17" t="s">
        <v>13</v>
      </c>
      <c r="D34" s="17">
        <v>880</v>
      </c>
      <c r="E34" s="17">
        <v>880</v>
      </c>
      <c r="F34" s="18">
        <v>652.25253281289997</v>
      </c>
      <c r="G34" s="17" t="s">
        <v>13</v>
      </c>
      <c r="H34" s="17">
        <v>880</v>
      </c>
      <c r="I34" s="17">
        <v>880</v>
      </c>
      <c r="J34" s="59">
        <v>770</v>
      </c>
      <c r="K34" s="27" t="s">
        <v>13</v>
      </c>
      <c r="L34" s="18">
        <v>639</v>
      </c>
      <c r="M34" s="58" t="s">
        <v>13</v>
      </c>
      <c r="N34" s="18">
        <v>639</v>
      </c>
      <c r="O34" s="22"/>
    </row>
    <row r="35" spans="1:20" ht="12.75" customHeight="1" thickBot="1" x14ac:dyDescent="0.3">
      <c r="A35" s="49"/>
      <c r="B35" s="19" t="s">
        <v>9</v>
      </c>
      <c r="C35" s="20" t="s">
        <v>13</v>
      </c>
      <c r="D35" s="20">
        <v>380</v>
      </c>
      <c r="E35" s="20">
        <v>380</v>
      </c>
      <c r="F35" s="21">
        <v>567.64502345109997</v>
      </c>
      <c r="G35" s="20" t="s">
        <v>13</v>
      </c>
      <c r="H35" s="20">
        <v>380</v>
      </c>
      <c r="I35" s="20">
        <v>380</v>
      </c>
      <c r="J35" s="55">
        <v>568</v>
      </c>
      <c r="K35" s="31" t="s">
        <v>13</v>
      </c>
      <c r="L35" s="21">
        <v>415</v>
      </c>
      <c r="M35" s="31" t="s">
        <v>13</v>
      </c>
      <c r="N35" s="21">
        <v>415</v>
      </c>
    </row>
    <row r="36" spans="1:20" ht="12.75" customHeight="1" thickBot="1" x14ac:dyDescent="0.3">
      <c r="A36" s="50" t="s">
        <v>34</v>
      </c>
      <c r="B36" s="33" t="s">
        <v>16</v>
      </c>
      <c r="C36" s="17">
        <v>118787</v>
      </c>
      <c r="D36" s="17">
        <v>98588</v>
      </c>
      <c r="E36" s="17">
        <v>69282</v>
      </c>
      <c r="F36" s="27">
        <f>SUM(F37:F39)</f>
        <v>66612.8515848885</v>
      </c>
      <c r="G36" s="17">
        <v>111684</v>
      </c>
      <c r="H36" s="17">
        <v>95358</v>
      </c>
      <c r="I36" s="17">
        <v>72987</v>
      </c>
      <c r="J36" s="59">
        <v>71937</v>
      </c>
      <c r="K36" s="27">
        <v>122622</v>
      </c>
      <c r="L36" s="27">
        <v>103247</v>
      </c>
      <c r="M36" s="27">
        <v>107889</v>
      </c>
      <c r="N36" s="27">
        <v>92361</v>
      </c>
      <c r="O36" s="22"/>
    </row>
    <row r="37" spans="1:20" ht="12.75" customHeight="1" thickBot="1" x14ac:dyDescent="0.3">
      <c r="A37" s="48"/>
      <c r="B37" s="19" t="s">
        <v>30</v>
      </c>
      <c r="C37" s="20" t="s">
        <v>13</v>
      </c>
      <c r="D37" s="20">
        <v>43281</v>
      </c>
      <c r="E37" s="20">
        <v>27260</v>
      </c>
      <c r="F37" s="21">
        <v>24861.910373110899</v>
      </c>
      <c r="G37" s="20" t="s">
        <v>13</v>
      </c>
      <c r="H37" s="20">
        <v>41723</v>
      </c>
      <c r="I37" s="20">
        <v>32260</v>
      </c>
      <c r="J37" s="55">
        <v>31530</v>
      </c>
      <c r="K37" s="20" t="s">
        <v>13</v>
      </c>
      <c r="L37" s="21">
        <v>46650</v>
      </c>
      <c r="M37" s="20" t="s">
        <v>13</v>
      </c>
      <c r="N37" s="21">
        <v>41731</v>
      </c>
      <c r="O37" s="22"/>
    </row>
    <row r="38" spans="1:20" ht="12.75" customHeight="1" thickBot="1" x14ac:dyDescent="0.3">
      <c r="A38" s="48"/>
      <c r="B38" s="16" t="s">
        <v>26</v>
      </c>
      <c r="C38" s="17" t="s">
        <v>13</v>
      </c>
      <c r="D38" s="17">
        <v>17351</v>
      </c>
      <c r="E38" s="17">
        <v>17351</v>
      </c>
      <c r="F38" s="18">
        <v>17210.0511400738</v>
      </c>
      <c r="G38" s="17" t="s">
        <v>13</v>
      </c>
      <c r="H38" s="17">
        <v>16754</v>
      </c>
      <c r="I38" s="17">
        <v>16754</v>
      </c>
      <c r="J38" s="59">
        <v>16616</v>
      </c>
      <c r="K38" s="17" t="s">
        <v>13</v>
      </c>
      <c r="L38" s="18">
        <v>26511</v>
      </c>
      <c r="M38" s="17" t="s">
        <v>13</v>
      </c>
      <c r="N38" s="18">
        <v>23716</v>
      </c>
    </row>
    <row r="39" spans="1:20" ht="12.75" customHeight="1" thickBot="1" x14ac:dyDescent="0.3">
      <c r="A39" s="49"/>
      <c r="B39" s="19" t="s">
        <v>27</v>
      </c>
      <c r="C39" s="20" t="s">
        <v>13</v>
      </c>
      <c r="D39" s="20">
        <v>37956</v>
      </c>
      <c r="E39" s="20">
        <v>24671</v>
      </c>
      <c r="F39" s="21">
        <v>24540.890071703798</v>
      </c>
      <c r="G39" s="20" t="s">
        <v>13</v>
      </c>
      <c r="H39" s="20">
        <v>36882</v>
      </c>
      <c r="I39" s="20">
        <v>23973</v>
      </c>
      <c r="J39" s="55">
        <v>23791</v>
      </c>
      <c r="K39" s="20" t="s">
        <v>13</v>
      </c>
      <c r="L39" s="21">
        <v>30087</v>
      </c>
      <c r="M39" s="20" t="s">
        <v>13</v>
      </c>
      <c r="N39" s="21">
        <v>26914</v>
      </c>
    </row>
    <row r="40" spans="1:20" ht="15" customHeight="1" thickBot="1" x14ac:dyDescent="0.3">
      <c r="A40" s="32" t="s">
        <v>35</v>
      </c>
      <c r="B40" s="30" t="s">
        <v>16</v>
      </c>
      <c r="C40" s="17">
        <v>46220</v>
      </c>
      <c r="D40" s="17">
        <v>38605</v>
      </c>
      <c r="E40" s="17">
        <v>27441</v>
      </c>
      <c r="F40" s="18">
        <v>25865.8833975569</v>
      </c>
      <c r="G40" s="17">
        <v>45574</v>
      </c>
      <c r="H40" s="17">
        <v>37808</v>
      </c>
      <c r="I40" s="17">
        <v>30519</v>
      </c>
      <c r="J40" s="59">
        <v>24934</v>
      </c>
      <c r="K40" s="18">
        <v>44086</v>
      </c>
      <c r="L40" s="18">
        <v>36523</v>
      </c>
      <c r="M40" s="18">
        <v>43285</v>
      </c>
      <c r="N40" s="18">
        <v>35833</v>
      </c>
    </row>
    <row r="41" spans="1:20" ht="15" customHeight="1" thickBot="1" x14ac:dyDescent="0.3">
      <c r="A41" s="37" t="s">
        <v>36</v>
      </c>
      <c r="B41" s="25" t="s">
        <v>16</v>
      </c>
      <c r="C41" s="20">
        <v>689</v>
      </c>
      <c r="D41" s="20">
        <v>450</v>
      </c>
      <c r="E41" s="20">
        <v>333</v>
      </c>
      <c r="F41" s="21">
        <v>325.49987655960001</v>
      </c>
      <c r="G41" s="20">
        <v>689</v>
      </c>
      <c r="H41" s="20">
        <v>450</v>
      </c>
      <c r="I41" s="20">
        <v>400</v>
      </c>
      <c r="J41" s="55">
        <v>173</v>
      </c>
      <c r="K41" s="20">
        <v>689</v>
      </c>
      <c r="L41" s="20">
        <v>450</v>
      </c>
      <c r="M41" s="20">
        <v>689</v>
      </c>
      <c r="N41" s="20">
        <v>450</v>
      </c>
    </row>
    <row r="42" spans="1:20" ht="15" customHeight="1" thickBot="1" x14ac:dyDescent="0.3">
      <c r="A42" s="32" t="s">
        <v>37</v>
      </c>
      <c r="B42" s="30" t="s">
        <v>16</v>
      </c>
      <c r="C42" s="17">
        <v>4769</v>
      </c>
      <c r="D42" s="17">
        <v>3576</v>
      </c>
      <c r="E42" s="17">
        <v>400</v>
      </c>
      <c r="F42" s="18">
        <v>148.28986460709999</v>
      </c>
      <c r="G42" s="17">
        <v>6080</v>
      </c>
      <c r="H42" s="17">
        <v>4560</v>
      </c>
      <c r="I42" s="17">
        <v>400</v>
      </c>
      <c r="J42" s="59">
        <v>240</v>
      </c>
      <c r="K42" s="17">
        <v>6080</v>
      </c>
      <c r="L42" s="17">
        <v>4560</v>
      </c>
      <c r="M42" s="17">
        <v>6080</v>
      </c>
      <c r="N42" s="17">
        <v>4560</v>
      </c>
    </row>
    <row r="43" spans="1:20" ht="15" customHeight="1" x14ac:dyDescent="0.25">
      <c r="A43" s="34" t="s">
        <v>38</v>
      </c>
      <c r="B43" s="25" t="s">
        <v>16</v>
      </c>
      <c r="C43" s="38">
        <f>SUM(C5:C42)</f>
        <v>4859585</v>
      </c>
      <c r="D43" s="38">
        <f>SUM(D5:D42)-D14-D23-D29-D33-D36-D10</f>
        <v>3132067</v>
      </c>
      <c r="E43" s="38">
        <f>SUM(E5:E42)-E14-E23-E29-E33-E36</f>
        <v>2000083</v>
      </c>
      <c r="F43" s="39">
        <f>SUM(F5:F42)-F14-F23-F29-F33-F36-F10</f>
        <v>1776469.3649251314</v>
      </c>
      <c r="G43" s="38">
        <f>SUM(G5:G42)</f>
        <v>4609077</v>
      </c>
      <c r="H43" s="38">
        <f>SUM(H5:H42)-H14-H23-H29-H33-H36-H11-H12</f>
        <v>3476801</v>
      </c>
      <c r="I43" s="38">
        <f>SUM(I5:I42)-I14-I23-I29-I33-I36</f>
        <v>2000000</v>
      </c>
      <c r="J43" s="39">
        <f>SUM(J5:J42)-J14-J23-J29-J33-J36-J10</f>
        <v>1724803.7569754985</v>
      </c>
      <c r="K43" s="38">
        <f>SUM(K5:K42)</f>
        <v>4334715</v>
      </c>
      <c r="L43" s="38">
        <f>SUM(L5:L42)-L14-L23-L29-L33-L36-L11-L12</f>
        <v>3590907</v>
      </c>
      <c r="M43" s="38">
        <f>SUM(M5:M42)</f>
        <v>3849059</v>
      </c>
      <c r="N43" s="38">
        <f>SUM(N5:N42)-N14-N23-N29-N33-N36-N11-N12</f>
        <v>3192295</v>
      </c>
    </row>
    <row r="44" spans="1:20" ht="31.5" customHeight="1" x14ac:dyDescent="0.25">
      <c r="A44" s="60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2"/>
      <c r="R44" s="40"/>
      <c r="S44" s="40"/>
      <c r="T44" s="41"/>
    </row>
    <row r="45" spans="1:20" ht="12.75" customHeight="1" x14ac:dyDescent="0.25">
      <c r="G45" s="22"/>
    </row>
    <row r="46" spans="1:20" ht="12.75" customHeight="1" x14ac:dyDescent="0.25">
      <c r="A46" s="42" t="s">
        <v>40</v>
      </c>
      <c r="D46" s="22"/>
      <c r="E46" s="36"/>
    </row>
    <row r="47" spans="1:20" ht="12.75" customHeight="1" x14ac:dyDescent="0.25">
      <c r="A47" s="43">
        <v>2024</v>
      </c>
      <c r="B47" s="22" t="s">
        <v>41</v>
      </c>
      <c r="C47" s="22" t="s">
        <v>42</v>
      </c>
      <c r="D47" s="22"/>
      <c r="E47" s="44" t="s">
        <v>43</v>
      </c>
      <c r="F47" s="22"/>
      <c r="G47" s="22"/>
      <c r="J47" s="22"/>
      <c r="K47" s="22"/>
      <c r="L47" s="22"/>
      <c r="M47" s="22"/>
      <c r="N47" s="22"/>
    </row>
    <row r="48" spans="1:20" ht="12.75" customHeight="1" x14ac:dyDescent="0.25">
      <c r="A48" s="45" t="s">
        <v>44</v>
      </c>
      <c r="B48" s="46">
        <v>13580</v>
      </c>
      <c r="E48" s="45" t="s">
        <v>45</v>
      </c>
      <c r="H48" s="22"/>
      <c r="P48" s="22"/>
    </row>
    <row r="49" spans="1:5" ht="12.75" customHeight="1" x14ac:dyDescent="0.25">
      <c r="A49" s="45" t="s">
        <v>46</v>
      </c>
      <c r="C49" s="46">
        <v>14500</v>
      </c>
    </row>
    <row r="50" spans="1:5" ht="12.75" customHeight="1" x14ac:dyDescent="0.25">
      <c r="A50" s="45"/>
      <c r="B50" s="45"/>
      <c r="C50" s="45">
        <v>333</v>
      </c>
      <c r="E50" s="45" t="s">
        <v>47</v>
      </c>
    </row>
    <row r="51" spans="1:5" ht="12.75" customHeight="1" x14ac:dyDescent="0.25"/>
    <row r="52" spans="1:5" ht="12.75" customHeight="1" x14ac:dyDescent="0.25">
      <c r="A52" s="43"/>
      <c r="B52" s="22"/>
      <c r="C52" s="22" t="s">
        <v>42</v>
      </c>
      <c r="D52" s="22"/>
      <c r="E52" s="44" t="s">
        <v>43</v>
      </c>
    </row>
    <row r="53" spans="1:5" ht="12.75" customHeight="1" x14ac:dyDescent="0.25">
      <c r="A53" s="45"/>
      <c r="B53" s="46"/>
      <c r="E53" s="45" t="s">
        <v>45</v>
      </c>
    </row>
    <row r="54" spans="1:5" ht="12.75" customHeight="1" x14ac:dyDescent="0.25">
      <c r="A54" s="45"/>
      <c r="C54" s="46">
        <v>13580</v>
      </c>
    </row>
    <row r="55" spans="1:5" ht="12.75" customHeight="1" x14ac:dyDescent="0.25"/>
    <row r="56" spans="1:5" ht="12.75" customHeight="1" x14ac:dyDescent="0.25"/>
    <row r="57" spans="1:5" ht="12.75" customHeight="1" x14ac:dyDescent="0.25"/>
    <row r="58" spans="1:5" ht="12.75" customHeight="1" x14ac:dyDescent="0.25"/>
    <row r="59" spans="1:5" ht="12.75" customHeight="1" x14ac:dyDescent="0.25"/>
    <row r="60" spans="1:5" ht="12.75" customHeight="1" x14ac:dyDescent="0.25"/>
    <row r="61" spans="1:5" ht="12.75" customHeight="1" x14ac:dyDescent="0.25"/>
    <row r="62" spans="1:5" ht="12.75" customHeight="1" x14ac:dyDescent="0.25"/>
    <row r="63" spans="1:5" ht="12.75" customHeight="1" x14ac:dyDescent="0.25"/>
    <row r="64" spans="1:5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A29:A31"/>
    <mergeCell ref="A33:A35"/>
    <mergeCell ref="A36:A39"/>
    <mergeCell ref="A44:Q44"/>
    <mergeCell ref="C3:E3"/>
    <mergeCell ref="G3:I3"/>
    <mergeCell ref="A5:A7"/>
    <mergeCell ref="A8:A9"/>
    <mergeCell ref="A11:A12"/>
    <mergeCell ref="A14:A16"/>
    <mergeCell ref="A23:A27"/>
  </mergeCells>
  <pageMargins left="0.45" right="0.45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1000"/>
  <sheetViews>
    <sheetView workbookViewId="0"/>
  </sheetViews>
  <sheetFormatPr defaultColWidth="12.6640625" defaultRowHeight="15" customHeight="1" x14ac:dyDescent="0.25"/>
  <cols>
    <col min="1" max="26" width="8.6640625" customWidth="1"/>
  </cols>
  <sheetData>
    <row r="1" spans="1:1" ht="12.75" customHeight="1" x14ac:dyDescent="0.25"/>
    <row r="2" spans="1:1" ht="12.75" customHeight="1" x14ac:dyDescent="0.25"/>
    <row r="3" spans="1:1" ht="12.75" customHeight="1" x14ac:dyDescent="0.25"/>
    <row r="4" spans="1:1" ht="12.75" customHeight="1" x14ac:dyDescent="0.25"/>
    <row r="5" spans="1:1" ht="12.75" customHeight="1" x14ac:dyDescent="0.25"/>
    <row r="6" spans="1:1" ht="12.75" customHeight="1" x14ac:dyDescent="0.25">
      <c r="A6" s="45" t="s">
        <v>48</v>
      </c>
    </row>
    <row r="7" spans="1:1" ht="12.75" customHeight="1" x14ac:dyDescent="0.25">
      <c r="A7" s="45" t="s">
        <v>49</v>
      </c>
    </row>
    <row r="8" spans="1:1" ht="12.75" customHeight="1" x14ac:dyDescent="0.25">
      <c r="A8" s="45" t="s">
        <v>50</v>
      </c>
    </row>
    <row r="9" spans="1:1" ht="12.75" customHeight="1" x14ac:dyDescent="0.25"/>
    <row r="10" spans="1:1" ht="12.75" customHeight="1" x14ac:dyDescent="0.25">
      <c r="A10" s="45"/>
    </row>
    <row r="11" spans="1:1" ht="12.75" customHeight="1" x14ac:dyDescent="0.25"/>
    <row r="12" spans="1:1" ht="12.75" customHeight="1" x14ac:dyDescent="0.25">
      <c r="A12" s="45" t="s">
        <v>51</v>
      </c>
    </row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BSAI Gfish Harvest Specs Table 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 DOC</dc:creator>
  <cp:lastModifiedBy>Diana Stram</cp:lastModifiedBy>
  <dcterms:created xsi:type="dcterms:W3CDTF">2007-06-07T21:57:02Z</dcterms:created>
  <dcterms:modified xsi:type="dcterms:W3CDTF">2024-11-15T22:13:54Z</dcterms:modified>
</cp:coreProperties>
</file>